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xes\2020\"/>
    </mc:Choice>
  </mc:AlternateContent>
  <xr:revisionPtr revIDLastSave="0" documentId="13_ncr:1_{F6E6ED58-6909-4BB7-A7B4-1509E151CA54}" xr6:coauthVersionLast="47" xr6:coauthVersionMax="47" xr10:uidLastSave="{00000000-0000-0000-0000-000000000000}"/>
  <bookViews>
    <workbookView xWindow="28680" yWindow="-120" windowWidth="29040" windowHeight="15840" tabRatio="558" xr2:uid="{00000000-000D-0000-FFFF-FFFF00000000}"/>
  </bookViews>
  <sheets>
    <sheet name="DDA" sheetId="5" r:id="rId1"/>
    <sheet name="Joslin" sheetId="6" r:id="rId2"/>
    <sheet name="SouthWash" sheetId="7" r:id="rId3"/>
    <sheet name="338 River" sheetId="8" r:id="rId4"/>
  </sheets>
  <definedNames>
    <definedName name="_xlnm.Print_Area" localSheetId="3">'338 River'!$A$1:$D$49</definedName>
    <definedName name="_xlnm.Print_Area" localSheetId="0">DDA!$A$1:$D$47</definedName>
    <definedName name="_xlnm.Print_Area" localSheetId="1">Joslin!$A$1:$D$49</definedName>
    <definedName name="_xlnm.Print_Area" localSheetId="2">SouthWash!$A$1:$D$49</definedName>
    <definedName name="_xlnm.Print_Titles" localSheetId="3">'338 River'!$1:$19</definedName>
    <definedName name="_xlnm.Print_Titles" localSheetId="0">DDA!$1:$19</definedName>
    <definedName name="_xlnm.Print_Titles" localSheetId="1">Joslin!$1:$19</definedName>
    <definedName name="_xlnm.Print_Titles" localSheetId="2">SouthWash!$1:$19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6" l="1"/>
  <c r="I5" i="6"/>
  <c r="G46" i="8"/>
  <c r="I6" i="8" l="1"/>
  <c r="G26" i="8" s="1"/>
  <c r="I5" i="8"/>
  <c r="C43" i="8"/>
  <c r="B43" i="8"/>
  <c r="D41" i="8"/>
  <c r="D40" i="8"/>
  <c r="D39" i="8"/>
  <c r="D38" i="8"/>
  <c r="D37" i="8"/>
  <c r="D36" i="8"/>
  <c r="D35" i="8"/>
  <c r="C30" i="8"/>
  <c r="B30" i="8"/>
  <c r="D28" i="8"/>
  <c r="D27" i="8"/>
  <c r="D26" i="8"/>
  <c r="D25" i="8"/>
  <c r="D24" i="8"/>
  <c r="D23" i="8"/>
  <c r="C30" i="6"/>
  <c r="B30" i="6"/>
  <c r="G40" i="8" l="1"/>
  <c r="G39" i="8"/>
  <c r="G35" i="8"/>
  <c r="G41" i="8"/>
  <c r="G24" i="8"/>
  <c r="G38" i="8"/>
  <c r="G25" i="8"/>
  <c r="G23" i="8"/>
  <c r="G30" i="8" s="1"/>
  <c r="G28" i="8"/>
  <c r="G37" i="8"/>
  <c r="G27" i="8"/>
  <c r="G36" i="8"/>
  <c r="D43" i="8"/>
  <c r="C46" i="8"/>
  <c r="D30" i="8"/>
  <c r="B46" i="8"/>
  <c r="G43" i="8" l="1"/>
  <c r="D46" i="8"/>
  <c r="D23" i="6" l="1"/>
  <c r="D27" i="6"/>
  <c r="D23" i="7" l="1"/>
  <c r="D24" i="7"/>
  <c r="D25" i="7"/>
  <c r="D26" i="7"/>
  <c r="D27" i="7"/>
  <c r="C43" i="7" l="1"/>
  <c r="B43" i="7"/>
  <c r="D41" i="7"/>
  <c r="D40" i="7"/>
  <c r="D39" i="7"/>
  <c r="D38" i="7"/>
  <c r="D37" i="7"/>
  <c r="D36" i="7"/>
  <c r="D35" i="7"/>
  <c r="C30" i="7"/>
  <c r="B30" i="7"/>
  <c r="D28" i="7"/>
  <c r="C46" i="7" l="1"/>
  <c r="D43" i="7"/>
  <c r="D30" i="7"/>
  <c r="B46" i="7"/>
  <c r="F40" i="7" l="1"/>
  <c r="G40" i="7" s="1"/>
  <c r="F37" i="7"/>
  <c r="G37" i="7" s="1"/>
  <c r="F26" i="7"/>
  <c r="F24" i="7"/>
  <c r="G24" i="7" s="1"/>
  <c r="F38" i="7"/>
  <c r="G38" i="7" s="1"/>
  <c r="F25" i="7"/>
  <c r="G25" i="7" s="1"/>
  <c r="F39" i="7"/>
  <c r="G39" i="7" s="1"/>
  <c r="F23" i="7"/>
  <c r="F36" i="7"/>
  <c r="G36" i="7" s="1"/>
  <c r="F27" i="7"/>
  <c r="G27" i="7" s="1"/>
  <c r="F28" i="7"/>
  <c r="F41" i="7"/>
  <c r="G41" i="7" s="1"/>
  <c r="F35" i="7"/>
  <c r="G35" i="7" s="1"/>
  <c r="G26" i="7"/>
  <c r="G28" i="7"/>
  <c r="D46" i="7"/>
  <c r="F43" i="7" l="1"/>
  <c r="G23" i="7"/>
  <c r="G43" i="7" s="1"/>
  <c r="C43" i="6"/>
  <c r="B43" i="6"/>
  <c r="D41" i="6"/>
  <c r="D40" i="6"/>
  <c r="D39" i="6"/>
  <c r="D38" i="6"/>
  <c r="D37" i="6"/>
  <c r="D36" i="6"/>
  <c r="D35" i="6"/>
  <c r="D28" i="6"/>
  <c r="D26" i="6"/>
  <c r="D25" i="6"/>
  <c r="D24" i="6"/>
  <c r="D30" i="6" l="1"/>
  <c r="D43" i="6"/>
  <c r="C46" i="6"/>
  <c r="B46" i="6"/>
  <c r="D46" i="6" l="1"/>
  <c r="D34" i="5" l="1"/>
  <c r="D35" i="5"/>
  <c r="D36" i="5"/>
  <c r="D37" i="5"/>
  <c r="D38" i="5"/>
  <c r="D33" i="5"/>
  <c r="D24" i="5"/>
  <c r="D25" i="5"/>
  <c r="D26" i="5"/>
  <c r="D23" i="5"/>
  <c r="C40" i="5"/>
  <c r="B40" i="5"/>
  <c r="C28" i="5"/>
  <c r="B28" i="5"/>
  <c r="C43" i="5" l="1"/>
  <c r="B43" i="5"/>
  <c r="D28" i="5"/>
  <c r="D40" i="5"/>
  <c r="D43" i="5" l="1"/>
</calcChain>
</file>

<file path=xl/sharedStrings.xml><?xml version="1.0" encoding="utf-8"?>
<sst xmlns="http://schemas.openxmlformats.org/spreadsheetml/2006/main" count="199" uniqueCount="54">
  <si>
    <t>City of Manistee</t>
  </si>
  <si>
    <t>Summer</t>
  </si>
  <si>
    <t>Winter</t>
  </si>
  <si>
    <t>City</t>
  </si>
  <si>
    <t>Refuse</t>
  </si>
  <si>
    <t>WSCC</t>
  </si>
  <si>
    <t>Unit</t>
  </si>
  <si>
    <t>Captured</t>
  </si>
  <si>
    <t>Tax</t>
  </si>
  <si>
    <t>County Ops</t>
  </si>
  <si>
    <t>Council on Aging</t>
  </si>
  <si>
    <t>Dial a Ride</t>
  </si>
  <si>
    <t>Library</t>
  </si>
  <si>
    <t>Med Care</t>
  </si>
  <si>
    <t>Distributions</t>
  </si>
  <si>
    <t>Total DDA</t>
  </si>
  <si>
    <t>Source:</t>
  </si>
  <si>
    <t>DDA\LDFA Detail</t>
  </si>
  <si>
    <t>QuickTaxDisb</t>
  </si>
  <si>
    <t>Payment</t>
  </si>
  <si>
    <t>Notes:  County only pays out delinquent real property taxes</t>
  </si>
  <si>
    <t>Conservation Dist</t>
  </si>
  <si>
    <t>Parcel Reports</t>
  </si>
  <si>
    <t>Total</t>
  </si>
  <si>
    <t>Payment\Dist Reports</t>
  </si>
  <si>
    <t>to DDA</t>
  </si>
  <si>
    <t>Real Only</t>
  </si>
  <si>
    <t>Remaining</t>
  </si>
  <si>
    <t xml:space="preserve"> 1 - 2</t>
  </si>
  <si>
    <t>Adjusted Values</t>
  </si>
  <si>
    <t>All Parcels</t>
  </si>
  <si>
    <t>Summer\Winter</t>
  </si>
  <si>
    <t>All Records</t>
  </si>
  <si>
    <t>Ad Valorem + Spec</t>
  </si>
  <si>
    <t>2 reports W &amp; S</t>
  </si>
  <si>
    <t>All Payments</t>
  </si>
  <si>
    <t>Total Joslin</t>
  </si>
  <si>
    <t>ISD</t>
  </si>
  <si>
    <t>SET</t>
  </si>
  <si>
    <t>School Op</t>
  </si>
  <si>
    <t>Do Not Include Inactive</t>
  </si>
  <si>
    <t>Calculated</t>
  </si>
  <si>
    <t>Report</t>
  </si>
  <si>
    <t>Total SWA</t>
  </si>
  <si>
    <t>Separate DDA\TIF Totals</t>
  </si>
  <si>
    <t>DDA Base Value</t>
  </si>
  <si>
    <t>BRA Base Value</t>
  </si>
  <si>
    <t>Taxable Value</t>
  </si>
  <si>
    <t>Excludes Interest</t>
  </si>
  <si>
    <t>2020 DDA Settlement Statement</t>
  </si>
  <si>
    <t>2020 Joslin Cove Settlement Statement</t>
  </si>
  <si>
    <t>2020 South Washington Settlement Statement</t>
  </si>
  <si>
    <t>2020 338 River St. Settlement Statement</t>
  </si>
  <si>
    <t>Medical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</si>
</sst>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0" fillId="0" borderId="0" xfId="0" applyNumberFormat="1"/>
    <xf numFmtId="0" fontId="4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2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44" fontId="5" fillId="0" borderId="0" xfId="1" applyFont="1"/>
    <xf numFmtId="0" fontId="1" fillId="0" borderId="0" xfId="0" applyFont="1" applyAlignment="1">
      <alignment horizontal="center"/>
    </xf>
    <xf numFmtId="0" fontId="1" fillId="0" borderId="0" xfId="0" applyFont="1"/>
    <xf numFmtId="44" fontId="1" fillId="0" borderId="0" xfId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44" fontId="0" fillId="2" borderId="0" xfId="1" applyFont="1" applyFill="1"/>
    <xf numFmtId="44" fontId="0" fillId="2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20</xdr:row>
      <xdr:rowOff>95667</xdr:rowOff>
    </xdr:from>
    <xdr:to>
      <xdr:col>20</xdr:col>
      <xdr:colOff>315778</xdr:colOff>
      <xdr:row>43</xdr:row>
      <xdr:rowOff>154818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758685-3640-4399-B8F7-A3697D38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8600" y="3454817"/>
          <a:ext cx="8926378" cy="3919951"/>
        </a:xfrm>
        <a:prstGeom prst="rect">
          <a:avLst/>
        </a:prstGeom>
      </xdr:spPr>
    </xdr:pic>
    <xdr:clientData/>
  </xdr:twoCellAnchor>
  <xdr:twoCellAnchor editAs="oneCell">
    <xdr:from>
      <xdr:col>5</xdr:col>
      <xdr:colOff>470620</xdr:colOff>
      <xdr:row>57</xdr:row>
      <xdr:rowOff>57151</xdr:rowOff>
    </xdr:from>
    <xdr:to>
      <xdr:col>20</xdr:col>
      <xdr:colOff>300162</xdr:colOff>
      <xdr:row>85</xdr:row>
      <xdr:rowOff>63501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D5FF62-4615-4AF7-AF67-E45E9A9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820" y="9588501"/>
          <a:ext cx="8973542" cy="462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593725</xdr:colOff>
      <xdr:row>19</xdr:row>
      <xdr:rowOff>20976</xdr:rowOff>
    </xdr:from>
    <xdr:to>
      <xdr:col>36</xdr:col>
      <xdr:colOff>277711</xdr:colOff>
      <xdr:row>52</xdr:row>
      <xdr:rowOff>2194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98DB07-0905-4330-9F6C-0430FCBE3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5200" y="3326151"/>
          <a:ext cx="9437586" cy="5696218"/>
        </a:xfrm>
        <a:prstGeom prst="rect">
          <a:avLst/>
        </a:prstGeom>
      </xdr:spPr>
    </xdr:pic>
    <xdr:clientData/>
  </xdr:twoCellAnchor>
  <xdr:twoCellAnchor editAs="oneCell">
    <xdr:from>
      <xdr:col>5</xdr:col>
      <xdr:colOff>155575</xdr:colOff>
      <xdr:row>18</xdr:row>
      <xdr:rowOff>15875</xdr:rowOff>
    </xdr:from>
    <xdr:to>
      <xdr:col>20</xdr:col>
      <xdr:colOff>354424</xdr:colOff>
      <xdr:row>49</xdr:row>
      <xdr:rowOff>2530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0CB94E-B2EE-40BB-AC4C-25924F325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3050" y="3149600"/>
          <a:ext cx="9409524" cy="5358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284017</xdr:colOff>
      <xdr:row>20</xdr:row>
      <xdr:rowOff>4018</xdr:rowOff>
    </xdr:from>
    <xdr:to>
      <xdr:col>33</xdr:col>
      <xdr:colOff>510508</xdr:colOff>
      <xdr:row>43</xdr:row>
      <xdr:rowOff>31336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3D3CA-1D65-4321-9C0F-C51F6FA28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5672" y="3384527"/>
          <a:ext cx="6932091" cy="3920445"/>
        </a:xfrm>
        <a:prstGeom prst="rect">
          <a:avLst/>
        </a:prstGeom>
      </xdr:spPr>
    </xdr:pic>
    <xdr:clientData/>
  </xdr:twoCellAnchor>
  <xdr:twoCellAnchor editAs="oneCell">
    <xdr:from>
      <xdr:col>10</xdr:col>
      <xdr:colOff>34636</xdr:colOff>
      <xdr:row>20</xdr:row>
      <xdr:rowOff>110303</xdr:rowOff>
    </xdr:from>
    <xdr:to>
      <xdr:col>21</xdr:col>
      <xdr:colOff>127784</xdr:colOff>
      <xdr:row>45</xdr:row>
      <xdr:rowOff>111800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824B7D-45BB-4A0E-A8CF-A5EBF5558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1091" y="3490812"/>
          <a:ext cx="6798748" cy="42271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206375</xdr:colOff>
      <xdr:row>26</xdr:row>
      <xdr:rowOff>160952</xdr:rowOff>
    </xdr:from>
    <xdr:to>
      <xdr:col>34</xdr:col>
      <xdr:colOff>244475</xdr:colOff>
      <xdr:row>52</xdr:row>
      <xdr:rowOff>104000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F4DADC-F00A-44FD-B651-5BF0AD2F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0425" y="4694852"/>
          <a:ext cx="6743700" cy="4429323"/>
        </a:xfrm>
        <a:prstGeom prst="rect">
          <a:avLst/>
        </a:prstGeom>
      </xdr:spPr>
    </xdr:pic>
    <xdr:clientData/>
  </xdr:twoCellAnchor>
  <xdr:twoCellAnchor editAs="oneCell">
    <xdr:from>
      <xdr:col>11</xdr:col>
      <xdr:colOff>31750</xdr:colOff>
      <xdr:row>21</xdr:row>
      <xdr:rowOff>130086</xdr:rowOff>
    </xdr:from>
    <xdr:to>
      <xdr:col>22</xdr:col>
      <xdr:colOff>107800</xdr:colOff>
      <xdr:row>45</xdr:row>
      <xdr:rowOff>144608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725719-FDF0-482D-BDEB-28A8C9A8D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0600" y="3806736"/>
          <a:ext cx="6781650" cy="4157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zoomScale="120" zoomScaleNormal="120" workbookViewId="0">
      <pane ySplit="19" topLeftCell="A20" activePane="bottomLeft" state="frozen"/>
      <selection pane="bottomLeft" activeCell="H12" sqref="H12"/>
    </sheetView>
  </sheetViews>
  <sheetFormatPr defaultRowHeight="12.75" x14ac:dyDescent="0.2"/>
  <cols>
    <col min="1" max="1" width="18.42578125" customWidth="1"/>
    <col min="2" max="2" width="20.42578125" bestFit="1" customWidth="1"/>
    <col min="3" max="3" width="22.42578125" bestFit="1" customWidth="1"/>
    <col min="4" max="4" width="18" customWidth="1"/>
  </cols>
  <sheetData>
    <row r="1" spans="1:4" ht="18" x14ac:dyDescent="0.25">
      <c r="A1" s="2" t="s">
        <v>0</v>
      </c>
    </row>
    <row r="3" spans="1:4" x14ac:dyDescent="0.2">
      <c r="A3" s="1" t="s">
        <v>49</v>
      </c>
      <c r="C3" t="s">
        <v>48</v>
      </c>
    </row>
    <row r="4" spans="1:4" x14ac:dyDescent="0.2">
      <c r="A4" s="9"/>
    </row>
    <row r="5" spans="1:4" x14ac:dyDescent="0.2">
      <c r="A5" s="11" t="s">
        <v>16</v>
      </c>
      <c r="B5" s="14" t="s">
        <v>22</v>
      </c>
      <c r="C5" s="12" t="s">
        <v>24</v>
      </c>
      <c r="D5" s="12"/>
    </row>
    <row r="6" spans="1:4" x14ac:dyDescent="0.2">
      <c r="B6" s="12" t="s">
        <v>17</v>
      </c>
      <c r="C6" s="12" t="s">
        <v>18</v>
      </c>
    </row>
    <row r="7" spans="1:4" x14ac:dyDescent="0.2">
      <c r="B7" s="16" t="s">
        <v>29</v>
      </c>
      <c r="C7" s="16" t="s">
        <v>31</v>
      </c>
    </row>
    <row r="8" spans="1:4" x14ac:dyDescent="0.2">
      <c r="B8" s="16" t="s">
        <v>30</v>
      </c>
      <c r="C8" s="12" t="s">
        <v>26</v>
      </c>
    </row>
    <row r="9" spans="1:4" x14ac:dyDescent="0.2">
      <c r="B9" s="14" t="s">
        <v>26</v>
      </c>
      <c r="C9" s="22" t="s">
        <v>35</v>
      </c>
    </row>
    <row r="10" spans="1:4" x14ac:dyDescent="0.2">
      <c r="B10" s="20" t="s">
        <v>40</v>
      </c>
      <c r="C10" s="21" t="s">
        <v>44</v>
      </c>
    </row>
    <row r="11" spans="1:4" x14ac:dyDescent="0.2">
      <c r="B11" s="16" t="s">
        <v>32</v>
      </c>
      <c r="C11" s="16" t="s">
        <v>32</v>
      </c>
    </row>
    <row r="12" spans="1:4" x14ac:dyDescent="0.2">
      <c r="B12" s="16" t="s">
        <v>33</v>
      </c>
      <c r="C12" s="16" t="s">
        <v>33</v>
      </c>
    </row>
    <row r="13" spans="1:4" x14ac:dyDescent="0.2">
      <c r="B13" s="16" t="s">
        <v>34</v>
      </c>
      <c r="C13" s="16"/>
    </row>
    <row r="15" spans="1:4" x14ac:dyDescent="0.2">
      <c r="B15" s="8">
        <v>1</v>
      </c>
      <c r="C15" s="8">
        <v>2</v>
      </c>
      <c r="D15" s="8" t="s">
        <v>28</v>
      </c>
    </row>
    <row r="16" spans="1:4" x14ac:dyDescent="0.2">
      <c r="B16" s="8" t="s">
        <v>42</v>
      </c>
      <c r="C16" s="8" t="s">
        <v>42</v>
      </c>
      <c r="D16" s="8"/>
    </row>
    <row r="17" spans="1:4" x14ac:dyDescent="0.2">
      <c r="B17" s="8" t="s">
        <v>15</v>
      </c>
      <c r="C17" s="19" t="s">
        <v>8</v>
      </c>
      <c r="D17" s="8" t="s">
        <v>41</v>
      </c>
    </row>
    <row r="18" spans="1:4" x14ac:dyDescent="0.2">
      <c r="A18" s="8"/>
      <c r="B18" s="8" t="s">
        <v>7</v>
      </c>
      <c r="C18" s="8" t="s">
        <v>14</v>
      </c>
      <c r="D18" s="10" t="s">
        <v>27</v>
      </c>
    </row>
    <row r="19" spans="1:4" x14ac:dyDescent="0.2">
      <c r="A19" s="11" t="s">
        <v>6</v>
      </c>
      <c r="B19" s="8" t="s">
        <v>8</v>
      </c>
      <c r="C19" s="8" t="s">
        <v>25</v>
      </c>
      <c r="D19" s="8" t="s">
        <v>19</v>
      </c>
    </row>
    <row r="21" spans="1:4" ht="15.75" x14ac:dyDescent="0.25">
      <c r="A21" s="5" t="s">
        <v>1</v>
      </c>
    </row>
    <row r="23" spans="1:4" x14ac:dyDescent="0.2">
      <c r="A23" t="s">
        <v>9</v>
      </c>
      <c r="B23" s="3">
        <v>50912.83</v>
      </c>
      <c r="C23" s="3">
        <v>48775.05</v>
      </c>
      <c r="D23" s="3">
        <f>B23-C23</f>
        <v>2137.7799999999988</v>
      </c>
    </row>
    <row r="24" spans="1:4" x14ac:dyDescent="0.2">
      <c r="A24" t="s">
        <v>3</v>
      </c>
      <c r="B24" s="3">
        <v>164415.94</v>
      </c>
      <c r="C24" s="3">
        <v>157512.34</v>
      </c>
      <c r="D24" s="3">
        <f t="shared" ref="D24:D26" si="0">B24-C24</f>
        <v>6903.6000000000058</v>
      </c>
    </row>
    <row r="25" spans="1:4" x14ac:dyDescent="0.2">
      <c r="A25" t="s">
        <v>4</v>
      </c>
      <c r="B25" s="15">
        <v>10644.18</v>
      </c>
      <c r="C25" s="3">
        <v>10197.120000000001</v>
      </c>
      <c r="D25" s="3">
        <f t="shared" si="0"/>
        <v>447.05999999999949</v>
      </c>
    </row>
    <row r="26" spans="1:4" x14ac:dyDescent="0.2">
      <c r="A26" t="s">
        <v>5</v>
      </c>
      <c r="B26" s="3">
        <v>25456.34</v>
      </c>
      <c r="C26" s="3">
        <v>24387.18</v>
      </c>
      <c r="D26" s="3">
        <f t="shared" si="0"/>
        <v>1069.1599999999999</v>
      </c>
    </row>
    <row r="27" spans="1:4" x14ac:dyDescent="0.2">
      <c r="B27" s="3"/>
      <c r="C27" s="3"/>
      <c r="D27" s="3"/>
    </row>
    <row r="28" spans="1:4" x14ac:dyDescent="0.2">
      <c r="A28" s="13"/>
      <c r="B28" s="6">
        <f>SUM(B23:B27)</f>
        <v>251429.29</v>
      </c>
      <c r="C28" s="6">
        <f>SUM(C23:C27)</f>
        <v>240871.69</v>
      </c>
      <c r="D28" s="6">
        <f>SUM(D23:D27)</f>
        <v>10557.600000000004</v>
      </c>
    </row>
    <row r="29" spans="1:4" x14ac:dyDescent="0.2">
      <c r="B29" s="3"/>
    </row>
    <row r="30" spans="1:4" s="1" customFormat="1" x14ac:dyDescent="0.2">
      <c r="B30" s="6"/>
      <c r="C30" s="6"/>
      <c r="D30" s="6"/>
    </row>
    <row r="31" spans="1:4" ht="15.75" x14ac:dyDescent="0.25">
      <c r="A31" s="5" t="s">
        <v>2</v>
      </c>
    </row>
    <row r="33" spans="1:4" x14ac:dyDescent="0.2">
      <c r="A33" s="9">
        <v>911</v>
      </c>
      <c r="B33" s="3">
        <v>7404.34</v>
      </c>
      <c r="C33" s="4">
        <v>6880.89</v>
      </c>
      <c r="D33" s="3">
        <f t="shared" ref="D33:D38" si="1">B33-C33</f>
        <v>523.44999999999982</v>
      </c>
    </row>
    <row r="34" spans="1:4" x14ac:dyDescent="0.2">
      <c r="A34" t="s">
        <v>10</v>
      </c>
      <c r="B34" s="3">
        <v>2775.66</v>
      </c>
      <c r="C34" s="4">
        <v>2579.34</v>
      </c>
      <c r="D34" s="3">
        <f t="shared" si="1"/>
        <v>196.31999999999971</v>
      </c>
    </row>
    <row r="35" spans="1:4" x14ac:dyDescent="0.2">
      <c r="A35" t="s">
        <v>11</v>
      </c>
      <c r="B35" s="3">
        <v>3053.23</v>
      </c>
      <c r="C35" s="4">
        <v>2837.08</v>
      </c>
      <c r="D35" s="3">
        <f t="shared" si="1"/>
        <v>216.15000000000009</v>
      </c>
    </row>
    <row r="36" spans="1:4" x14ac:dyDescent="0.2">
      <c r="A36" t="s">
        <v>12</v>
      </c>
      <c r="B36" s="29">
        <v>0</v>
      </c>
      <c r="C36" s="30">
        <v>0</v>
      </c>
      <c r="D36" s="29">
        <f t="shared" si="1"/>
        <v>0</v>
      </c>
    </row>
    <row r="37" spans="1:4" x14ac:dyDescent="0.2">
      <c r="A37" t="s">
        <v>53</v>
      </c>
      <c r="B37" s="3">
        <v>4627.1499999999996</v>
      </c>
      <c r="C37" s="3">
        <v>4300.05</v>
      </c>
      <c r="D37" s="3">
        <f t="shared" si="1"/>
        <v>327.09999999999945</v>
      </c>
    </row>
    <row r="38" spans="1:4" x14ac:dyDescent="0.2">
      <c r="A38" t="s">
        <v>21</v>
      </c>
      <c r="B38" s="3">
        <v>924.17</v>
      </c>
      <c r="C38" s="3">
        <v>858.58</v>
      </c>
      <c r="D38" s="3">
        <f t="shared" si="1"/>
        <v>65.589999999999918</v>
      </c>
    </row>
    <row r="39" spans="1:4" x14ac:dyDescent="0.2">
      <c r="B39" s="3"/>
      <c r="C39" s="3"/>
      <c r="D39" s="3"/>
    </row>
    <row r="40" spans="1:4" x14ac:dyDescent="0.2">
      <c r="B40" s="6">
        <f>SUM(B33:B38)</f>
        <v>18784.549999999996</v>
      </c>
      <c r="C40" s="6">
        <f>SUM(C33:C38)</f>
        <v>17455.940000000002</v>
      </c>
      <c r="D40" s="6">
        <f>SUM(D33:D38)</f>
        <v>1328.609999999999</v>
      </c>
    </row>
    <row r="41" spans="1:4" x14ac:dyDescent="0.2">
      <c r="B41" s="3"/>
      <c r="C41" s="3"/>
      <c r="D41" s="3"/>
    </row>
    <row r="43" spans="1:4" x14ac:dyDescent="0.2">
      <c r="A43" s="1" t="s">
        <v>23</v>
      </c>
      <c r="B43" s="7">
        <f>B28+B40</f>
        <v>270213.84000000003</v>
      </c>
      <c r="C43" s="7">
        <f>C28+C40</f>
        <v>258327.63</v>
      </c>
      <c r="D43" s="7">
        <f>D28+D40</f>
        <v>11886.210000000003</v>
      </c>
    </row>
    <row r="46" spans="1:4" x14ac:dyDescent="0.2">
      <c r="A46" s="1" t="s">
        <v>20</v>
      </c>
    </row>
  </sheetData>
  <pageMargins left="0.75" right="0.75" top="1" bottom="1" header="0.5" footer="0.5"/>
  <pageSetup scale="78" orientation="portrait" r:id="rId1"/>
  <headerFooter alignWithMargins="0"/>
  <rowBreaks count="1" manualBreakCount="1">
    <brk id="2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393C-B2CF-4E4E-B209-968E76ED5FFD}">
  <sheetPr>
    <pageSetUpPr fitToPage="1"/>
  </sheetPr>
  <dimension ref="A1:I49"/>
  <sheetViews>
    <sheetView zoomScaleNormal="100" workbookViewId="0">
      <pane ySplit="19" topLeftCell="A27" activePane="bottomLeft" state="frozen"/>
      <selection pane="bottomLeft" sqref="A1:D49"/>
    </sheetView>
  </sheetViews>
  <sheetFormatPr defaultRowHeight="12.75" x14ac:dyDescent="0.2"/>
  <cols>
    <col min="1" max="1" width="18.42578125" customWidth="1"/>
    <col min="2" max="2" width="20.85546875" customWidth="1"/>
    <col min="3" max="3" width="22.42578125" bestFit="1" customWidth="1"/>
    <col min="4" max="4" width="18" customWidth="1"/>
    <col min="5" max="5" width="14.42578125" customWidth="1"/>
    <col min="8" max="8" width="9.85546875" bestFit="1" customWidth="1"/>
  </cols>
  <sheetData>
    <row r="1" spans="1:9" ht="18" x14ac:dyDescent="0.25">
      <c r="A1" s="2" t="s">
        <v>0</v>
      </c>
    </row>
    <row r="3" spans="1:9" x14ac:dyDescent="0.2">
      <c r="A3" s="1" t="s">
        <v>50</v>
      </c>
      <c r="C3" t="s">
        <v>48</v>
      </c>
    </row>
    <row r="4" spans="1:9" x14ac:dyDescent="0.2">
      <c r="A4" s="9"/>
    </row>
    <row r="5" spans="1:9" x14ac:dyDescent="0.2">
      <c r="A5" s="11" t="s">
        <v>16</v>
      </c>
      <c r="B5" s="14" t="s">
        <v>22</v>
      </c>
      <c r="C5" s="12" t="s">
        <v>24</v>
      </c>
      <c r="D5" s="12"/>
      <c r="F5" s="23" t="s">
        <v>45</v>
      </c>
      <c r="H5" s="24">
        <v>18426</v>
      </c>
      <c r="I5" s="25">
        <f>H6-H5</f>
        <v>64225</v>
      </c>
    </row>
    <row r="6" spans="1:9" x14ac:dyDescent="0.2">
      <c r="B6" s="12" t="s">
        <v>17</v>
      </c>
      <c r="C6" s="12" t="s">
        <v>18</v>
      </c>
      <c r="F6" t="s">
        <v>46</v>
      </c>
      <c r="H6" s="24">
        <v>82651</v>
      </c>
      <c r="I6" s="25">
        <f>H7-H6</f>
        <v>25289</v>
      </c>
    </row>
    <row r="7" spans="1:9" x14ac:dyDescent="0.2">
      <c r="B7" s="16" t="s">
        <v>29</v>
      </c>
      <c r="C7" s="16" t="s">
        <v>31</v>
      </c>
      <c r="F7" t="s">
        <v>47</v>
      </c>
      <c r="H7" s="24">
        <v>107940</v>
      </c>
    </row>
    <row r="8" spans="1:9" x14ac:dyDescent="0.2">
      <c r="B8" s="16" t="s">
        <v>30</v>
      </c>
      <c r="C8" s="12" t="s">
        <v>26</v>
      </c>
    </row>
    <row r="9" spans="1:9" x14ac:dyDescent="0.2">
      <c r="B9" s="14" t="s">
        <v>26</v>
      </c>
      <c r="C9" s="22" t="s">
        <v>35</v>
      </c>
    </row>
    <row r="10" spans="1:9" x14ac:dyDescent="0.2">
      <c r="B10" s="20" t="s">
        <v>40</v>
      </c>
      <c r="C10" s="21" t="s">
        <v>44</v>
      </c>
    </row>
    <row r="11" spans="1:9" x14ac:dyDescent="0.2">
      <c r="B11" s="16" t="s">
        <v>32</v>
      </c>
      <c r="C11" s="16" t="s">
        <v>32</v>
      </c>
    </row>
    <row r="12" spans="1:9" x14ac:dyDescent="0.2">
      <c r="B12" s="16" t="s">
        <v>33</v>
      </c>
      <c r="C12" s="16" t="s">
        <v>33</v>
      </c>
    </row>
    <row r="13" spans="1:9" x14ac:dyDescent="0.2">
      <c r="B13" s="16" t="s">
        <v>34</v>
      </c>
      <c r="C13" s="16"/>
    </row>
    <row r="15" spans="1:9" x14ac:dyDescent="0.2">
      <c r="B15" s="8">
        <v>1</v>
      </c>
      <c r="C15" s="8">
        <v>2</v>
      </c>
      <c r="D15" s="8" t="s">
        <v>28</v>
      </c>
    </row>
    <row r="16" spans="1:9" x14ac:dyDescent="0.2">
      <c r="B16" s="8" t="s">
        <v>42</v>
      </c>
      <c r="C16" s="19" t="s">
        <v>42</v>
      </c>
      <c r="D16" s="8"/>
    </row>
    <row r="17" spans="1:5" x14ac:dyDescent="0.2">
      <c r="B17" s="8" t="s">
        <v>36</v>
      </c>
      <c r="C17" s="19" t="s">
        <v>8</v>
      </c>
      <c r="D17" s="8" t="s">
        <v>41</v>
      </c>
    </row>
    <row r="18" spans="1:5" x14ac:dyDescent="0.2">
      <c r="A18" s="8"/>
      <c r="B18" s="8" t="s">
        <v>7</v>
      </c>
      <c r="C18" s="19" t="s">
        <v>14</v>
      </c>
      <c r="D18" s="10" t="s">
        <v>27</v>
      </c>
      <c r="E18" s="8"/>
    </row>
    <row r="19" spans="1:5" x14ac:dyDescent="0.2">
      <c r="A19" s="11" t="s">
        <v>6</v>
      </c>
      <c r="B19" s="8" t="s">
        <v>8</v>
      </c>
      <c r="C19" s="19" t="s">
        <v>25</v>
      </c>
      <c r="D19" s="8" t="s">
        <v>19</v>
      </c>
      <c r="E19" s="8"/>
    </row>
    <row r="21" spans="1:5" ht="15.75" x14ac:dyDescent="0.25">
      <c r="A21" s="5" t="s">
        <v>1</v>
      </c>
    </row>
    <row r="23" spans="1:5" x14ac:dyDescent="0.2">
      <c r="A23" s="17" t="s">
        <v>38</v>
      </c>
      <c r="B23" s="3">
        <v>5430.95</v>
      </c>
      <c r="C23" s="3">
        <v>6544.99</v>
      </c>
      <c r="D23" s="3">
        <f>B23-C23</f>
        <v>-1114.04</v>
      </c>
      <c r="E23" s="4"/>
    </row>
    <row r="24" spans="1:5" x14ac:dyDescent="0.2">
      <c r="A24" t="s">
        <v>9</v>
      </c>
      <c r="B24" s="3">
        <v>4978.3100000000004</v>
      </c>
      <c r="C24" s="3">
        <v>5999.54</v>
      </c>
      <c r="D24" s="3">
        <f>B24-C24</f>
        <v>-1021.2299999999996</v>
      </c>
      <c r="E24" s="4"/>
    </row>
    <row r="25" spans="1:5" x14ac:dyDescent="0.2">
      <c r="A25" t="s">
        <v>3</v>
      </c>
      <c r="B25" s="3">
        <v>16076.77</v>
      </c>
      <c r="C25" s="3">
        <v>19374.53</v>
      </c>
      <c r="D25" s="3">
        <f t="shared" ref="D25:D27" si="0">B25-C25</f>
        <v>-3297.7599999999984</v>
      </c>
      <c r="E25" s="4"/>
    </row>
    <row r="26" spans="1:5" x14ac:dyDescent="0.2">
      <c r="A26" t="s">
        <v>4</v>
      </c>
      <c r="B26" s="15">
        <v>1040.8499999999999</v>
      </c>
      <c r="C26" s="3">
        <v>1254.3900000000001</v>
      </c>
      <c r="D26" s="3">
        <f t="shared" si="0"/>
        <v>-213.54000000000019</v>
      </c>
      <c r="E26" s="4"/>
    </row>
    <row r="27" spans="1:5" x14ac:dyDescent="0.2">
      <c r="A27" s="17" t="s">
        <v>37</v>
      </c>
      <c r="B27" s="18">
        <v>2081.7600000000002</v>
      </c>
      <c r="C27" s="3">
        <v>2508.89</v>
      </c>
      <c r="D27" s="3">
        <f t="shared" si="0"/>
        <v>-427.12999999999965</v>
      </c>
    </row>
    <row r="28" spans="1:5" x14ac:dyDescent="0.2">
      <c r="A28" t="s">
        <v>5</v>
      </c>
      <c r="B28" s="3">
        <v>2489.2399999999998</v>
      </c>
      <c r="C28" s="3">
        <v>2999.82</v>
      </c>
      <c r="D28" s="3">
        <f>B28-C28</f>
        <v>-510.58000000000038</v>
      </c>
      <c r="E28" s="4"/>
    </row>
    <row r="29" spans="1:5" x14ac:dyDescent="0.2">
      <c r="B29" s="3"/>
      <c r="C29" s="3"/>
      <c r="D29" s="3"/>
    </row>
    <row r="30" spans="1:5" x14ac:dyDescent="0.2">
      <c r="A30" s="13"/>
      <c r="B30" s="6">
        <f>SUM(B23:B29)</f>
        <v>32097.879999999997</v>
      </c>
      <c r="C30" s="6">
        <f t="shared" ref="C30:D30" si="1">SUM(C23:C29)</f>
        <v>38682.159999999996</v>
      </c>
      <c r="D30" s="6">
        <f t="shared" si="1"/>
        <v>-6584.279999999997</v>
      </c>
      <c r="E30" s="6"/>
    </row>
    <row r="31" spans="1:5" x14ac:dyDescent="0.2">
      <c r="B31" s="3"/>
    </row>
    <row r="32" spans="1:5" s="1" customFormat="1" x14ac:dyDescent="0.2">
      <c r="B32" s="6"/>
      <c r="C32" s="6"/>
      <c r="D32" s="6"/>
    </row>
    <row r="33" spans="1:5" ht="15.75" x14ac:dyDescent="0.25">
      <c r="A33" s="5" t="s">
        <v>2</v>
      </c>
    </row>
    <row r="35" spans="1:5" x14ac:dyDescent="0.2">
      <c r="A35" s="9">
        <v>911</v>
      </c>
      <c r="B35" s="3">
        <v>724.07</v>
      </c>
      <c r="C35" s="4">
        <v>872.57</v>
      </c>
      <c r="D35" s="3">
        <f t="shared" ref="D35:D41" si="2">B35-C35</f>
        <v>-148.5</v>
      </c>
    </row>
    <row r="36" spans="1:5" x14ac:dyDescent="0.2">
      <c r="A36" t="s">
        <v>10</v>
      </c>
      <c r="B36" s="3">
        <v>271.43</v>
      </c>
      <c r="C36" s="4">
        <v>327.17</v>
      </c>
      <c r="D36" s="3">
        <f t="shared" si="2"/>
        <v>-55.740000000000009</v>
      </c>
    </row>
    <row r="37" spans="1:5" x14ac:dyDescent="0.2">
      <c r="A37" t="s">
        <v>11</v>
      </c>
      <c r="B37" s="3">
        <v>298.61</v>
      </c>
      <c r="C37" s="4">
        <v>359.91</v>
      </c>
      <c r="D37" s="3">
        <f t="shared" si="2"/>
        <v>-61.300000000000011</v>
      </c>
    </row>
    <row r="38" spans="1:5" x14ac:dyDescent="0.2">
      <c r="A38" t="s">
        <v>12</v>
      </c>
      <c r="B38" s="3">
        <v>905.07</v>
      </c>
      <c r="C38" s="4">
        <v>1090.76</v>
      </c>
      <c r="D38" s="3">
        <f t="shared" si="2"/>
        <v>-185.68999999999994</v>
      </c>
    </row>
    <row r="39" spans="1:5" x14ac:dyDescent="0.2">
      <c r="A39" t="s">
        <v>53</v>
      </c>
      <c r="B39" s="3">
        <v>452.49</v>
      </c>
      <c r="C39" s="3">
        <v>545.35</v>
      </c>
      <c r="D39" s="3">
        <f t="shared" si="2"/>
        <v>-92.860000000000014</v>
      </c>
    </row>
    <row r="40" spans="1:5" x14ac:dyDescent="0.2">
      <c r="A40" t="s">
        <v>21</v>
      </c>
      <c r="B40" s="3">
        <v>90.4</v>
      </c>
      <c r="C40" s="3">
        <v>109</v>
      </c>
      <c r="D40" s="3">
        <f t="shared" si="2"/>
        <v>-18.599999999999994</v>
      </c>
    </row>
    <row r="41" spans="1:5" x14ac:dyDescent="0.2">
      <c r="A41" s="17" t="s">
        <v>39</v>
      </c>
      <c r="B41" s="3">
        <v>9296.11</v>
      </c>
      <c r="C41" s="3">
        <v>11655.23</v>
      </c>
      <c r="D41" s="3">
        <f t="shared" si="2"/>
        <v>-2359.119999999999</v>
      </c>
    </row>
    <row r="42" spans="1:5" x14ac:dyDescent="0.2">
      <c r="B42" s="3"/>
      <c r="C42" s="3"/>
      <c r="D42" s="3"/>
    </row>
    <row r="43" spans="1:5" x14ac:dyDescent="0.2">
      <c r="B43" s="6">
        <f>SUM(B35:B42)</f>
        <v>12038.18</v>
      </c>
      <c r="C43" s="6">
        <f t="shared" ref="C43:D43" si="3">SUM(C35:C42)</f>
        <v>14959.99</v>
      </c>
      <c r="D43" s="6">
        <f t="shared" si="3"/>
        <v>-2921.809999999999</v>
      </c>
    </row>
    <row r="44" spans="1:5" x14ac:dyDescent="0.2">
      <c r="B44" s="3"/>
      <c r="C44" s="3"/>
      <c r="D44" s="3"/>
    </row>
    <row r="46" spans="1:5" x14ac:dyDescent="0.2">
      <c r="A46" s="1" t="s">
        <v>23</v>
      </c>
      <c r="B46" s="7">
        <f>B30+B43</f>
        <v>44136.06</v>
      </c>
      <c r="C46" s="7">
        <f>C30+C43</f>
        <v>53642.149999999994</v>
      </c>
      <c r="D46" s="7">
        <f>D30+D43</f>
        <v>-9506.0899999999965</v>
      </c>
      <c r="E46" s="7"/>
    </row>
    <row r="49" spans="1:1" x14ac:dyDescent="0.2">
      <c r="A49" s="1" t="s">
        <v>20</v>
      </c>
    </row>
  </sheetData>
  <pageMargins left="0.75" right="0.75" top="1" bottom="1" header="0.5" footer="0.5"/>
  <pageSetup scale="75" orientation="portrait" r:id="rId1"/>
  <headerFooter alignWithMargins="0"/>
  <rowBreaks count="1" manualBreakCount="1">
    <brk id="3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A2A1-51ED-4A84-A4DA-144B9597AD9C}">
  <sheetPr>
    <pageSetUpPr fitToPage="1"/>
  </sheetPr>
  <dimension ref="A1:I49"/>
  <sheetViews>
    <sheetView zoomScaleNormal="100" workbookViewId="0">
      <pane ySplit="19" topLeftCell="A27" activePane="bottomLeft" state="frozen"/>
      <selection pane="bottomLeft" sqref="A1:D49"/>
    </sheetView>
  </sheetViews>
  <sheetFormatPr defaultRowHeight="12.75" x14ac:dyDescent="0.2"/>
  <cols>
    <col min="1" max="1" width="18.42578125" customWidth="1"/>
    <col min="2" max="2" width="20.85546875" customWidth="1"/>
    <col min="3" max="3" width="21.28515625" customWidth="1"/>
    <col min="4" max="4" width="18" customWidth="1"/>
    <col min="7" max="7" width="11.140625" bestFit="1" customWidth="1"/>
    <col min="9" max="9" width="11.5703125" bestFit="1" customWidth="1"/>
  </cols>
  <sheetData>
    <row r="1" spans="1:4" ht="18" x14ac:dyDescent="0.25">
      <c r="A1" s="2" t="s">
        <v>0</v>
      </c>
    </row>
    <row r="3" spans="1:4" x14ac:dyDescent="0.2">
      <c r="A3" s="1" t="s">
        <v>51</v>
      </c>
    </row>
    <row r="4" spans="1:4" x14ac:dyDescent="0.2">
      <c r="A4" s="9"/>
    </row>
    <row r="5" spans="1:4" x14ac:dyDescent="0.2">
      <c r="A5" s="11" t="s">
        <v>16</v>
      </c>
      <c r="B5" s="14" t="s">
        <v>22</v>
      </c>
      <c r="C5" s="12" t="s">
        <v>24</v>
      </c>
      <c r="D5" s="12"/>
    </row>
    <row r="6" spans="1:4" x14ac:dyDescent="0.2">
      <c r="B6" s="12" t="s">
        <v>17</v>
      </c>
      <c r="C6" s="12" t="s">
        <v>18</v>
      </c>
    </row>
    <row r="7" spans="1:4" x14ac:dyDescent="0.2">
      <c r="B7" s="16" t="s">
        <v>29</v>
      </c>
      <c r="C7" s="16" t="s">
        <v>31</v>
      </c>
    </row>
    <row r="8" spans="1:4" x14ac:dyDescent="0.2">
      <c r="B8" s="16" t="s">
        <v>30</v>
      </c>
      <c r="C8" s="12" t="s">
        <v>26</v>
      </c>
    </row>
    <row r="9" spans="1:4" x14ac:dyDescent="0.2">
      <c r="B9" s="14" t="s">
        <v>26</v>
      </c>
      <c r="C9" s="22" t="s">
        <v>35</v>
      </c>
    </row>
    <row r="10" spans="1:4" x14ac:dyDescent="0.2">
      <c r="B10" s="20" t="s">
        <v>40</v>
      </c>
      <c r="C10" s="21" t="s">
        <v>44</v>
      </c>
    </row>
    <row r="11" spans="1:4" x14ac:dyDescent="0.2">
      <c r="B11" s="16" t="s">
        <v>32</v>
      </c>
      <c r="C11" s="16" t="s">
        <v>32</v>
      </c>
    </row>
    <row r="12" spans="1:4" x14ac:dyDescent="0.2">
      <c r="B12" s="16" t="s">
        <v>33</v>
      </c>
      <c r="C12" s="16" t="s">
        <v>33</v>
      </c>
    </row>
    <row r="13" spans="1:4" x14ac:dyDescent="0.2">
      <c r="B13" s="16" t="s">
        <v>34</v>
      </c>
      <c r="C13" s="16"/>
    </row>
    <row r="15" spans="1:4" x14ac:dyDescent="0.2">
      <c r="B15" s="8">
        <v>1</v>
      </c>
      <c r="C15" s="8">
        <v>2</v>
      </c>
      <c r="D15" s="8" t="s">
        <v>28</v>
      </c>
    </row>
    <row r="16" spans="1:4" x14ac:dyDescent="0.2">
      <c r="B16" s="8"/>
      <c r="C16" s="19" t="s">
        <v>42</v>
      </c>
      <c r="D16" s="8"/>
    </row>
    <row r="17" spans="1:9" x14ac:dyDescent="0.2">
      <c r="B17" s="8" t="s">
        <v>43</v>
      </c>
      <c r="C17" s="19" t="s">
        <v>8</v>
      </c>
      <c r="D17" s="8" t="s">
        <v>41</v>
      </c>
    </row>
    <row r="18" spans="1:9" x14ac:dyDescent="0.2">
      <c r="A18" s="8"/>
      <c r="B18" s="8" t="s">
        <v>7</v>
      </c>
      <c r="C18" s="19" t="s">
        <v>14</v>
      </c>
      <c r="D18" s="10" t="s">
        <v>27</v>
      </c>
    </row>
    <row r="19" spans="1:9" x14ac:dyDescent="0.2">
      <c r="A19" s="11" t="s">
        <v>6</v>
      </c>
      <c r="B19" s="8" t="s">
        <v>8</v>
      </c>
      <c r="C19" s="19" t="s">
        <v>25</v>
      </c>
      <c r="D19" s="8" t="s">
        <v>19</v>
      </c>
    </row>
    <row r="21" spans="1:9" ht="15.75" x14ac:dyDescent="0.25">
      <c r="A21" s="5" t="s">
        <v>1</v>
      </c>
    </row>
    <row r="23" spans="1:9" x14ac:dyDescent="0.2">
      <c r="A23" s="17" t="s">
        <v>38</v>
      </c>
      <c r="B23" s="3">
        <v>9580.48</v>
      </c>
      <c r="C23" s="3">
        <v>9907.08</v>
      </c>
      <c r="D23" s="3">
        <f t="shared" ref="D23:D27" si="0">B23-C23</f>
        <v>-326.60000000000036</v>
      </c>
      <c r="F23" s="27">
        <f>B23/$B$46</f>
        <v>0.12085424787074439</v>
      </c>
      <c r="G23" s="4">
        <f>F23*$D$43</f>
        <v>47.898164058612146</v>
      </c>
      <c r="I23" s="4"/>
    </row>
    <row r="24" spans="1:9" x14ac:dyDescent="0.2">
      <c r="A24" t="s">
        <v>9</v>
      </c>
      <c r="B24" s="3">
        <v>7202.61</v>
      </c>
      <c r="C24" s="3">
        <v>7565.75</v>
      </c>
      <c r="D24" s="3">
        <f t="shared" si="0"/>
        <v>-363.14000000000033</v>
      </c>
      <c r="F24" s="27">
        <f t="shared" ref="F24:F41" si="1">B24/$B$46</f>
        <v>9.0858288337985385E-2</v>
      </c>
      <c r="G24" s="4">
        <f t="shared" ref="G24:G41" si="2">F24*$D$43</f>
        <v>36.009865416993762</v>
      </c>
      <c r="I24" s="4"/>
    </row>
    <row r="25" spans="1:9" x14ac:dyDescent="0.2">
      <c r="A25" t="s">
        <v>3</v>
      </c>
      <c r="B25" s="3">
        <v>23259.81</v>
      </c>
      <c r="C25" s="3">
        <v>24432.53</v>
      </c>
      <c r="D25" s="3">
        <f t="shared" si="0"/>
        <v>-1172.7199999999975</v>
      </c>
      <c r="F25" s="27">
        <f t="shared" si="1"/>
        <v>0.29341398793864393</v>
      </c>
      <c r="G25" s="4">
        <f t="shared" si="2"/>
        <v>116.2887658397228</v>
      </c>
      <c r="I25" s="4"/>
    </row>
    <row r="26" spans="1:9" x14ac:dyDescent="0.2">
      <c r="A26" t="s">
        <v>4</v>
      </c>
      <c r="B26" s="15">
        <v>1505.87</v>
      </c>
      <c r="C26" s="15">
        <v>1581.83</v>
      </c>
      <c r="D26" s="3">
        <f t="shared" si="0"/>
        <v>-75.960000000000036</v>
      </c>
      <c r="F26" s="27">
        <f t="shared" si="1"/>
        <v>1.8995998764270459E-2</v>
      </c>
      <c r="G26" s="4">
        <f t="shared" si="2"/>
        <v>7.5286841902433137</v>
      </c>
      <c r="I26" s="4"/>
    </row>
    <row r="27" spans="1:9" x14ac:dyDescent="0.2">
      <c r="A27" s="17" t="s">
        <v>37</v>
      </c>
      <c r="B27" s="18">
        <v>3011.91</v>
      </c>
      <c r="C27" s="18">
        <v>3163.79</v>
      </c>
      <c r="D27" s="3">
        <f t="shared" si="0"/>
        <v>-151.88000000000011</v>
      </c>
      <c r="F27" s="27">
        <f t="shared" si="1"/>
        <v>3.7994142016305417E-2</v>
      </c>
      <c r="G27" s="4">
        <f t="shared" si="2"/>
        <v>15.058218305322331</v>
      </c>
      <c r="I27" s="4"/>
    </row>
    <row r="28" spans="1:9" x14ac:dyDescent="0.2">
      <c r="A28" t="s">
        <v>5</v>
      </c>
      <c r="B28" s="3">
        <v>3601.37</v>
      </c>
      <c r="C28" s="3">
        <v>3782.93</v>
      </c>
      <c r="D28" s="3">
        <f>B28-C28</f>
        <v>-181.55999999999995</v>
      </c>
      <c r="F28" s="27">
        <f t="shared" si="1"/>
        <v>4.5429964120196765E-2</v>
      </c>
      <c r="G28" s="4">
        <f t="shared" si="2"/>
        <v>18.005257679757591</v>
      </c>
      <c r="I28" s="4"/>
    </row>
    <row r="29" spans="1:9" x14ac:dyDescent="0.2">
      <c r="B29" s="3"/>
      <c r="C29" s="3"/>
      <c r="D29" s="3"/>
      <c r="F29" s="27"/>
      <c r="G29" s="4"/>
    </row>
    <row r="30" spans="1:9" x14ac:dyDescent="0.2">
      <c r="A30" s="13"/>
      <c r="B30" s="6">
        <f>SUM(B22:B29)</f>
        <v>48162.05000000001</v>
      </c>
      <c r="C30" s="6">
        <f t="shared" ref="C30:D30" si="3">SUM(C22:C29)</f>
        <v>50433.91</v>
      </c>
      <c r="D30" s="6">
        <f t="shared" si="3"/>
        <v>-2271.8599999999983</v>
      </c>
      <c r="F30" s="27"/>
      <c r="G30" s="4"/>
    </row>
    <row r="31" spans="1:9" x14ac:dyDescent="0.2">
      <c r="B31" s="3"/>
      <c r="F31" s="27"/>
      <c r="G31" s="4"/>
    </row>
    <row r="32" spans="1:9" s="1" customFormat="1" x14ac:dyDescent="0.2">
      <c r="B32" s="6"/>
      <c r="C32" s="6"/>
      <c r="D32" s="6"/>
      <c r="F32" s="27"/>
      <c r="G32" s="4"/>
    </row>
    <row r="33" spans="1:7" ht="15.75" x14ac:dyDescent="0.25">
      <c r="A33" s="5" t="s">
        <v>2</v>
      </c>
      <c r="F33" s="27"/>
      <c r="G33" s="4"/>
    </row>
    <row r="34" spans="1:7" x14ac:dyDescent="0.2">
      <c r="F34" s="27"/>
      <c r="G34" s="4"/>
    </row>
    <row r="35" spans="1:7" x14ac:dyDescent="0.2">
      <c r="A35" s="9">
        <v>911</v>
      </c>
      <c r="B35" s="3">
        <v>1047.54</v>
      </c>
      <c r="C35" s="4">
        <v>1054.6199999999999</v>
      </c>
      <c r="D35" s="3">
        <f t="shared" ref="D35:D41" si="4">B35-C35</f>
        <v>-7.0799999999999272</v>
      </c>
      <c r="F35" s="27">
        <f t="shared" si="1"/>
        <v>1.3214333604842301E-2</v>
      </c>
      <c r="G35" s="4">
        <f t="shared" si="2"/>
        <v>5.237236837607151</v>
      </c>
    </row>
    <row r="36" spans="1:7" x14ac:dyDescent="0.2">
      <c r="A36" t="s">
        <v>10</v>
      </c>
      <c r="B36" s="3">
        <v>392.7</v>
      </c>
      <c r="C36" s="4">
        <v>395.44</v>
      </c>
      <c r="D36" s="3">
        <f t="shared" si="4"/>
        <v>-2.7400000000000091</v>
      </c>
      <c r="F36" s="27">
        <f t="shared" si="1"/>
        <v>4.9537667359924892E-3</v>
      </c>
      <c r="G36" s="4">
        <f t="shared" si="2"/>
        <v>1.9633263704759041</v>
      </c>
    </row>
    <row r="37" spans="1:7" x14ac:dyDescent="0.2">
      <c r="A37" t="s">
        <v>11</v>
      </c>
      <c r="B37" s="3">
        <v>432.03</v>
      </c>
      <c r="C37" s="4">
        <v>435.03</v>
      </c>
      <c r="D37" s="3">
        <f t="shared" si="4"/>
        <v>-3</v>
      </c>
      <c r="F37" s="27">
        <f t="shared" si="1"/>
        <v>5.4499002876262671E-3</v>
      </c>
      <c r="G37" s="4">
        <f t="shared" si="2"/>
        <v>2.1599589809949191</v>
      </c>
    </row>
    <row r="38" spans="1:7" x14ac:dyDescent="0.2">
      <c r="A38" t="s">
        <v>12</v>
      </c>
      <c r="B38" s="3">
        <v>1309.48</v>
      </c>
      <c r="C38" s="4">
        <v>1318.39</v>
      </c>
      <c r="D38" s="3">
        <f t="shared" si="4"/>
        <v>-8.9100000000000819</v>
      </c>
      <c r="F38" s="27">
        <f t="shared" si="1"/>
        <v>1.6518610810917864E-2</v>
      </c>
      <c r="G38" s="4">
        <f t="shared" si="2"/>
        <v>6.5468210226910797</v>
      </c>
    </row>
    <row r="39" spans="1:7" x14ac:dyDescent="0.2">
      <c r="A39" t="s">
        <v>13</v>
      </c>
      <c r="B39" s="3">
        <v>654.63</v>
      </c>
      <c r="C39" s="3">
        <v>659.06</v>
      </c>
      <c r="D39" s="3">
        <f t="shared" si="4"/>
        <v>-4.42999999999995</v>
      </c>
      <c r="F39" s="27">
        <f t="shared" si="1"/>
        <v>8.2579177957289619E-3</v>
      </c>
      <c r="G39" s="4">
        <f t="shared" si="2"/>
        <v>3.2728605599812606</v>
      </c>
    </row>
    <row r="40" spans="1:7" x14ac:dyDescent="0.2">
      <c r="A40" t="s">
        <v>21</v>
      </c>
      <c r="B40" s="3">
        <v>130.83000000000001</v>
      </c>
      <c r="C40" s="3">
        <v>131.68</v>
      </c>
      <c r="D40" s="3">
        <f t="shared" si="4"/>
        <v>-0.84999999999999432</v>
      </c>
      <c r="F40" s="27">
        <f t="shared" si="1"/>
        <v>1.650372554290546E-3</v>
      </c>
      <c r="G40" s="4">
        <f t="shared" si="2"/>
        <v>0.65409215444197233</v>
      </c>
    </row>
    <row r="41" spans="1:7" x14ac:dyDescent="0.2">
      <c r="A41" s="17" t="s">
        <v>39</v>
      </c>
      <c r="B41" s="3">
        <v>27143.75</v>
      </c>
      <c r="C41" s="3">
        <v>26720.41</v>
      </c>
      <c r="D41" s="3">
        <f t="shared" si="4"/>
        <v>423.34000000000015</v>
      </c>
      <c r="F41" s="27">
        <f t="shared" si="1"/>
        <v>0.34240846916245515</v>
      </c>
      <c r="G41" s="4">
        <f t="shared" si="2"/>
        <v>135.7067485831559</v>
      </c>
    </row>
    <row r="42" spans="1:7" x14ac:dyDescent="0.2">
      <c r="B42" s="3"/>
      <c r="C42" s="3"/>
      <c r="D42" s="3"/>
    </row>
    <row r="43" spans="1:7" x14ac:dyDescent="0.2">
      <c r="B43" s="6">
        <f>SUM(B35:B42)</f>
        <v>31110.959999999999</v>
      </c>
      <c r="C43" s="6">
        <f t="shared" ref="C43:D43" si="5">SUM(C35:C42)</f>
        <v>30714.63</v>
      </c>
      <c r="D43" s="6">
        <f t="shared" si="5"/>
        <v>396.33000000000015</v>
      </c>
      <c r="F43" s="28">
        <f>SUM(F23:F42)</f>
        <v>0.99999999999999989</v>
      </c>
      <c r="G43" s="4">
        <f>SUM(G23:G42)</f>
        <v>396.33000000000015</v>
      </c>
    </row>
    <row r="44" spans="1:7" x14ac:dyDescent="0.2">
      <c r="B44" s="3"/>
      <c r="C44" s="3"/>
      <c r="D44" s="3"/>
    </row>
    <row r="46" spans="1:7" x14ac:dyDescent="0.2">
      <c r="A46" s="1" t="s">
        <v>23</v>
      </c>
      <c r="B46" s="7">
        <f>B30+B43</f>
        <v>79273.010000000009</v>
      </c>
      <c r="C46" s="7">
        <f>C30+C43</f>
        <v>81148.540000000008</v>
      </c>
      <c r="D46" s="7">
        <f>D30+D43</f>
        <v>-1875.5299999999982</v>
      </c>
    </row>
    <row r="49" spans="1:1" x14ac:dyDescent="0.2">
      <c r="A49" s="1" t="s">
        <v>20</v>
      </c>
    </row>
  </sheetData>
  <pageMargins left="0.75" right="0.75" top="1" bottom="1" header="0.5" footer="0.5"/>
  <pageSetup scale="75" orientation="portrait" r:id="rId1"/>
  <headerFooter alignWithMargins="0"/>
  <rowBreaks count="1" manualBreakCount="1">
    <brk id="3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E9D7-9F43-4D37-9836-12EA21F5F2DD}">
  <sheetPr>
    <pageSetUpPr fitToPage="1"/>
  </sheetPr>
  <dimension ref="A1:I49"/>
  <sheetViews>
    <sheetView zoomScaleNormal="100" workbookViewId="0">
      <pane ySplit="19" topLeftCell="A26" activePane="bottomLeft" state="frozen"/>
      <selection pane="bottomLeft" activeCell="H13" sqref="G13:H13"/>
    </sheetView>
  </sheetViews>
  <sheetFormatPr defaultRowHeight="12.75" x14ac:dyDescent="0.2"/>
  <cols>
    <col min="1" max="1" width="18.42578125" customWidth="1"/>
    <col min="2" max="2" width="20.85546875" customWidth="1"/>
    <col min="3" max="3" width="21.28515625" customWidth="1"/>
    <col min="4" max="4" width="18" customWidth="1"/>
    <col min="7" max="7" width="10.42578125" bestFit="1" customWidth="1"/>
    <col min="8" max="8" width="11.5703125" bestFit="1" customWidth="1"/>
  </cols>
  <sheetData>
    <row r="1" spans="1:9" ht="18" x14ac:dyDescent="0.25">
      <c r="A1" s="2" t="s">
        <v>0</v>
      </c>
    </row>
    <row r="3" spans="1:9" x14ac:dyDescent="0.2">
      <c r="A3" s="1" t="s">
        <v>52</v>
      </c>
    </row>
    <row r="4" spans="1:9" x14ac:dyDescent="0.2">
      <c r="A4" s="9"/>
    </row>
    <row r="5" spans="1:9" x14ac:dyDescent="0.2">
      <c r="A5" s="11" t="s">
        <v>16</v>
      </c>
      <c r="B5" s="14" t="s">
        <v>22</v>
      </c>
      <c r="C5" s="12" t="s">
        <v>24</v>
      </c>
      <c r="D5" s="12"/>
      <c r="F5" s="23" t="s">
        <v>45</v>
      </c>
      <c r="H5" s="24">
        <v>18426</v>
      </c>
      <c r="I5" s="25">
        <f>H6-H5</f>
        <v>64225</v>
      </c>
    </row>
    <row r="6" spans="1:9" x14ac:dyDescent="0.2">
      <c r="B6" s="12" t="s">
        <v>17</v>
      </c>
      <c r="C6" s="12" t="s">
        <v>18</v>
      </c>
      <c r="F6" t="s">
        <v>46</v>
      </c>
      <c r="H6" s="24">
        <v>82651</v>
      </c>
      <c r="I6" s="25">
        <f>H7-H6</f>
        <v>25289</v>
      </c>
    </row>
    <row r="7" spans="1:9" x14ac:dyDescent="0.2">
      <c r="B7" s="16" t="s">
        <v>29</v>
      </c>
      <c r="C7" s="16" t="s">
        <v>31</v>
      </c>
      <c r="F7" t="s">
        <v>47</v>
      </c>
      <c r="H7" s="24">
        <v>107940</v>
      </c>
    </row>
    <row r="8" spans="1:9" x14ac:dyDescent="0.2">
      <c r="B8" s="16" t="s">
        <v>30</v>
      </c>
      <c r="C8" s="12" t="s">
        <v>26</v>
      </c>
      <c r="H8" s="24"/>
    </row>
    <row r="9" spans="1:9" x14ac:dyDescent="0.2">
      <c r="B9" s="14" t="s">
        <v>26</v>
      </c>
      <c r="C9" s="22" t="s">
        <v>35</v>
      </c>
      <c r="H9" s="24"/>
    </row>
    <row r="10" spans="1:9" x14ac:dyDescent="0.2">
      <c r="B10" s="20" t="s">
        <v>40</v>
      </c>
      <c r="C10" s="21" t="s">
        <v>44</v>
      </c>
      <c r="H10" s="24"/>
    </row>
    <row r="11" spans="1:9" x14ac:dyDescent="0.2">
      <c r="B11" s="16" t="s">
        <v>32</v>
      </c>
      <c r="C11" s="16" t="s">
        <v>32</v>
      </c>
    </row>
    <row r="12" spans="1:9" x14ac:dyDescent="0.2">
      <c r="B12" s="16" t="s">
        <v>33</v>
      </c>
      <c r="C12" s="16" t="s">
        <v>33</v>
      </c>
    </row>
    <row r="13" spans="1:9" x14ac:dyDescent="0.2">
      <c r="B13" s="16" t="s">
        <v>34</v>
      </c>
      <c r="C13" s="16"/>
    </row>
    <row r="15" spans="1:9" x14ac:dyDescent="0.2">
      <c r="B15" s="19">
        <v>1</v>
      </c>
      <c r="C15" s="19">
        <v>2</v>
      </c>
      <c r="D15" s="19" t="s">
        <v>28</v>
      </c>
    </row>
    <row r="16" spans="1:9" x14ac:dyDescent="0.2">
      <c r="B16" s="19"/>
      <c r="C16" s="19" t="s">
        <v>42</v>
      </c>
      <c r="D16" s="19"/>
    </row>
    <row r="17" spans="1:9" x14ac:dyDescent="0.2">
      <c r="B17" s="19" t="s">
        <v>43</v>
      </c>
      <c r="C17" s="19" t="s">
        <v>8</v>
      </c>
      <c r="D17" s="19" t="s">
        <v>41</v>
      </c>
    </row>
    <row r="18" spans="1:9" x14ac:dyDescent="0.2">
      <c r="A18" s="19"/>
      <c r="B18" s="19" t="s">
        <v>7</v>
      </c>
      <c r="C18" s="19" t="s">
        <v>14</v>
      </c>
      <c r="D18" s="10" t="s">
        <v>27</v>
      </c>
    </row>
    <row r="19" spans="1:9" x14ac:dyDescent="0.2">
      <c r="A19" s="11" t="s">
        <v>6</v>
      </c>
      <c r="B19" s="19" t="s">
        <v>8</v>
      </c>
      <c r="C19" s="19" t="s">
        <v>25</v>
      </c>
      <c r="D19" s="19" t="s">
        <v>19</v>
      </c>
    </row>
    <row r="21" spans="1:9" ht="15.75" x14ac:dyDescent="0.25">
      <c r="A21" s="5" t="s">
        <v>1</v>
      </c>
    </row>
    <row r="23" spans="1:9" x14ac:dyDescent="0.2">
      <c r="A23" s="17" t="s">
        <v>38</v>
      </c>
      <c r="B23" s="3">
        <v>151.72999999999999</v>
      </c>
      <c r="C23" s="3">
        <v>151.72999999999999</v>
      </c>
      <c r="D23" s="3">
        <f t="shared" ref="D23:D27" si="0">B23-C23</f>
        <v>0</v>
      </c>
      <c r="F23" s="26">
        <v>6</v>
      </c>
      <c r="G23" s="4">
        <f t="shared" ref="G23:G24" si="1">$I$6*F23/1000</f>
        <v>151.73400000000001</v>
      </c>
      <c r="I23" s="27"/>
    </row>
    <row r="24" spans="1:9" x14ac:dyDescent="0.2">
      <c r="A24" t="s">
        <v>9</v>
      </c>
      <c r="B24" s="3">
        <v>139.08000000000001</v>
      </c>
      <c r="C24" s="3">
        <v>139.08000000000001</v>
      </c>
      <c r="D24" s="3">
        <f t="shared" si="0"/>
        <v>0</v>
      </c>
      <c r="F24" s="26">
        <v>5.5</v>
      </c>
      <c r="G24" s="4">
        <f t="shared" si="1"/>
        <v>139.08949999999999</v>
      </c>
      <c r="I24" s="27"/>
    </row>
    <row r="25" spans="1:9" x14ac:dyDescent="0.2">
      <c r="A25" t="s">
        <v>3</v>
      </c>
      <c r="B25" s="3">
        <v>449.16</v>
      </c>
      <c r="C25" s="3">
        <v>449.16</v>
      </c>
      <c r="D25" s="3">
        <f t="shared" si="0"/>
        <v>0</v>
      </c>
      <c r="F25" s="26">
        <v>17.761199999999999</v>
      </c>
      <c r="G25" s="4">
        <f>$I$6*F25/1000</f>
        <v>449.16298679999994</v>
      </c>
      <c r="I25" s="27"/>
    </row>
    <row r="26" spans="1:9" x14ac:dyDescent="0.2">
      <c r="A26" t="s">
        <v>4</v>
      </c>
      <c r="B26" s="15">
        <v>29.08</v>
      </c>
      <c r="C26" s="15">
        <v>29.08</v>
      </c>
      <c r="D26" s="3">
        <f t="shared" si="0"/>
        <v>0</v>
      </c>
      <c r="F26" s="26">
        <v>1.1499999999999999</v>
      </c>
      <c r="G26" s="4">
        <f t="shared" ref="G26:G28" si="2">$I$6*F26/1000</f>
        <v>29.082349999999998</v>
      </c>
      <c r="I26" s="27"/>
    </row>
    <row r="27" spans="1:9" x14ac:dyDescent="0.2">
      <c r="A27" s="17" t="s">
        <v>37</v>
      </c>
      <c r="B27" s="18">
        <v>58.16</v>
      </c>
      <c r="C27" s="18">
        <v>58.16</v>
      </c>
      <c r="D27" s="3">
        <f t="shared" si="0"/>
        <v>0</v>
      </c>
      <c r="F27" s="26">
        <v>2.2999999999999998</v>
      </c>
      <c r="G27" s="4">
        <f t="shared" si="2"/>
        <v>58.164699999999996</v>
      </c>
      <c r="I27" s="27"/>
    </row>
    <row r="28" spans="1:9" x14ac:dyDescent="0.2">
      <c r="A28" t="s">
        <v>5</v>
      </c>
      <c r="B28" s="3">
        <v>69.540000000000006</v>
      </c>
      <c r="C28" s="3">
        <v>69.540000000000006</v>
      </c>
      <c r="D28" s="3">
        <f>B28-C28</f>
        <v>0</v>
      </c>
      <c r="F28" s="26">
        <v>2.7501000000000002</v>
      </c>
      <c r="G28" s="4">
        <f t="shared" si="2"/>
        <v>69.547278900000009</v>
      </c>
      <c r="I28" s="27"/>
    </row>
    <row r="29" spans="1:9" x14ac:dyDescent="0.2">
      <c r="B29" s="3"/>
      <c r="C29" s="3"/>
      <c r="D29" s="3"/>
    </row>
    <row r="30" spans="1:9" x14ac:dyDescent="0.2">
      <c r="A30" s="13"/>
      <c r="B30" s="6">
        <f>SUM(B22:B29)</f>
        <v>896.75</v>
      </c>
      <c r="C30" s="6">
        <f t="shared" ref="C30:D30" si="3">SUM(C22:C29)</f>
        <v>896.75</v>
      </c>
      <c r="D30" s="6">
        <f t="shared" si="3"/>
        <v>0</v>
      </c>
      <c r="G30" s="4">
        <f>SUM(G23:G29)</f>
        <v>896.78081570000006</v>
      </c>
      <c r="I30" s="28"/>
    </row>
    <row r="31" spans="1:9" x14ac:dyDescent="0.2">
      <c r="B31" s="3"/>
    </row>
    <row r="32" spans="1:9" s="1" customFormat="1" x14ac:dyDescent="0.2">
      <c r="B32" s="6"/>
      <c r="C32" s="6"/>
      <c r="D32" s="6"/>
    </row>
    <row r="33" spans="1:7" ht="15.75" x14ac:dyDescent="0.25">
      <c r="A33" s="5" t="s">
        <v>2</v>
      </c>
    </row>
    <row r="35" spans="1:7" x14ac:dyDescent="0.2">
      <c r="A35" s="9">
        <v>911</v>
      </c>
      <c r="B35" s="3">
        <v>20.23</v>
      </c>
      <c r="C35" s="4">
        <v>20.53</v>
      </c>
      <c r="D35" s="3">
        <f t="shared" ref="D35:D41" si="4">B35-C35</f>
        <v>-0.30000000000000071</v>
      </c>
      <c r="F35" s="26">
        <v>0.8</v>
      </c>
      <c r="G35" s="4">
        <f t="shared" ref="G35:G41" si="5">$I$6*F35/1000</f>
        <v>20.231200000000001</v>
      </c>
    </row>
    <row r="36" spans="1:7" x14ac:dyDescent="0.2">
      <c r="A36" t="s">
        <v>10</v>
      </c>
      <c r="B36" s="3">
        <v>7.58</v>
      </c>
      <c r="C36" s="4">
        <v>7.7</v>
      </c>
      <c r="D36" s="3">
        <f t="shared" si="4"/>
        <v>-0.12000000000000011</v>
      </c>
      <c r="F36" s="26">
        <v>0.3</v>
      </c>
      <c r="G36" s="4">
        <f t="shared" si="5"/>
        <v>7.5866999999999996</v>
      </c>
    </row>
    <row r="37" spans="1:7" x14ac:dyDescent="0.2">
      <c r="A37" t="s">
        <v>11</v>
      </c>
      <c r="B37" s="3">
        <v>8.34</v>
      </c>
      <c r="C37" s="4">
        <v>8.4600000000000009</v>
      </c>
      <c r="D37" s="3">
        <f t="shared" si="4"/>
        <v>-0.12000000000000099</v>
      </c>
      <c r="F37" s="26">
        <v>0.33</v>
      </c>
      <c r="G37" s="4">
        <f t="shared" si="5"/>
        <v>8.3453700000000008</v>
      </c>
    </row>
    <row r="38" spans="1:7" x14ac:dyDescent="0.2">
      <c r="A38" t="s">
        <v>12</v>
      </c>
      <c r="B38" s="3">
        <v>25.28</v>
      </c>
      <c r="C38" s="4">
        <v>25.66</v>
      </c>
      <c r="D38" s="3">
        <f t="shared" si="4"/>
        <v>-0.37999999999999901</v>
      </c>
      <c r="F38" s="26">
        <v>1</v>
      </c>
      <c r="G38" s="4">
        <f t="shared" si="5"/>
        <v>25.289000000000001</v>
      </c>
    </row>
    <row r="39" spans="1:7" x14ac:dyDescent="0.2">
      <c r="A39" t="s">
        <v>13</v>
      </c>
      <c r="B39" s="3">
        <v>12.64</v>
      </c>
      <c r="C39" s="3">
        <v>12.82</v>
      </c>
      <c r="D39" s="3">
        <f t="shared" si="4"/>
        <v>-0.17999999999999972</v>
      </c>
      <c r="F39" s="26">
        <v>0.5</v>
      </c>
      <c r="G39" s="4">
        <f t="shared" si="5"/>
        <v>12.644500000000001</v>
      </c>
    </row>
    <row r="40" spans="1:7" x14ac:dyDescent="0.2">
      <c r="A40" t="s">
        <v>21</v>
      </c>
      <c r="B40" s="3">
        <v>2.52</v>
      </c>
      <c r="C40" s="3">
        <v>2.56</v>
      </c>
      <c r="D40" s="3">
        <f t="shared" si="4"/>
        <v>-4.0000000000000036E-2</v>
      </c>
      <c r="F40" s="26">
        <v>0.1</v>
      </c>
      <c r="G40" s="4">
        <f t="shared" si="5"/>
        <v>2.5289000000000001</v>
      </c>
    </row>
    <row r="41" spans="1:7" x14ac:dyDescent="0.2">
      <c r="A41" s="17" t="s">
        <v>39</v>
      </c>
      <c r="B41" s="3">
        <v>455.2</v>
      </c>
      <c r="C41" s="3">
        <v>438.77</v>
      </c>
      <c r="D41" s="3">
        <f t="shared" si="4"/>
        <v>16.430000000000007</v>
      </c>
      <c r="F41" s="26">
        <v>18</v>
      </c>
      <c r="G41" s="4">
        <f t="shared" si="5"/>
        <v>455.202</v>
      </c>
    </row>
    <row r="42" spans="1:7" x14ac:dyDescent="0.2">
      <c r="B42" s="3"/>
      <c r="C42" s="3"/>
      <c r="D42" s="3"/>
    </row>
    <row r="43" spans="1:7" x14ac:dyDescent="0.2">
      <c r="B43" s="6">
        <f>SUM(B35:B42)</f>
        <v>531.79</v>
      </c>
      <c r="C43" s="6">
        <f t="shared" ref="C43:D43" si="6">SUM(C35:C42)</f>
        <v>516.5</v>
      </c>
      <c r="D43" s="6">
        <f t="shared" si="6"/>
        <v>15.290000000000006</v>
      </c>
      <c r="G43" s="4">
        <f>SUM(G35:G42)</f>
        <v>531.82767000000001</v>
      </c>
    </row>
    <row r="44" spans="1:7" x14ac:dyDescent="0.2">
      <c r="B44" s="3"/>
      <c r="C44" s="3"/>
      <c r="D44" s="3"/>
    </row>
    <row r="46" spans="1:7" x14ac:dyDescent="0.2">
      <c r="A46" s="1" t="s">
        <v>23</v>
      </c>
      <c r="B46" s="7">
        <f>B30+B43</f>
        <v>1428.54</v>
      </c>
      <c r="C46" s="7">
        <f>C30+C43</f>
        <v>1413.25</v>
      </c>
      <c r="D46" s="7">
        <f>D30+D43</f>
        <v>15.290000000000006</v>
      </c>
      <c r="G46" s="4">
        <f>G30+G43</f>
        <v>1428.6084857000001</v>
      </c>
    </row>
    <row r="49" spans="1:1" x14ac:dyDescent="0.2">
      <c r="A49" s="1" t="s">
        <v>20</v>
      </c>
    </row>
  </sheetData>
  <pageMargins left="0.75" right="0.75" top="1" bottom="1" header="0.5" footer="0.5"/>
  <pageSetup scale="75" orientation="portrait" r:id="rId1"/>
  <headerFooter alignWithMargins="0"/>
  <rowBreaks count="1" manualBreakCount="1">
    <brk id="3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DDA</vt:lpstr>
      <vt:lpstr>Joslin</vt:lpstr>
      <vt:lpstr>SouthWash</vt:lpstr>
      <vt:lpstr>338 River</vt:lpstr>
      <vt:lpstr>'338 River'!Print_Area</vt:lpstr>
      <vt:lpstr>DDA!Print_Area</vt:lpstr>
      <vt:lpstr>Joslin!Print_Area</vt:lpstr>
      <vt:lpstr>SouthWash!Print_Area</vt:lpstr>
      <vt:lpstr>'338 River'!Print_Titles</vt:lpstr>
      <vt:lpstr>DDA!Print_Titles</vt:lpstr>
      <vt:lpstr>Joslin!Print_Titles</vt:lpstr>
      <vt:lpstr>SouthWash!Print_Titles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Bradford</dc:creator>
  <cp:lastModifiedBy>Edward Bradford</cp:lastModifiedBy>
  <cp:lastPrinted>2021-03-11T15:12:15Z</cp:lastPrinted>
  <dcterms:created xsi:type="dcterms:W3CDTF">2005-03-29T18:32:56Z</dcterms:created>
  <dcterms:modified xsi:type="dcterms:W3CDTF">2022-03-09T16:35:38Z</dcterms:modified>
</cp:coreProperties>
</file>